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npc\d\GAL-uri 2014-2020\MLAM\5. Modificari SDL (AM PNDR)\Modificare 7 SDL - buget\Documente editabile\"/>
    </mc:Choice>
  </mc:AlternateContent>
  <xr:revisionPtr revIDLastSave="0" documentId="13_ncr:1_{03C1B3F4-7136-49E3-A659-9DEB592A63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ADR modificat" sheetId="3" r:id="rId1"/>
    <sheet name="FEADR anterior" sheetId="1" r:id="rId2"/>
    <sheet name="EURI (nu se modifica)" sheetId="2" r:id="rId3"/>
  </sheets>
  <definedNames>
    <definedName name="_xlnm.Print_Area" localSheetId="1">'FEADR anterior'!$A$1:$M$24</definedName>
    <definedName name="_xlnm.Print_Area" localSheetId="0">'FEADR modificat'!$A$1:$M$24</definedName>
  </definedNames>
  <calcPr calcId="191029"/>
</workbook>
</file>

<file path=xl/calcChain.xml><?xml version="1.0" encoding="utf-8"?>
<calcChain xmlns="http://schemas.openxmlformats.org/spreadsheetml/2006/main">
  <c r="G26" i="3" l="1"/>
  <c r="E11" i="3"/>
  <c r="G11" i="3" s="1"/>
  <c r="H11" i="3" s="1"/>
  <c r="I11" i="3" s="1"/>
  <c r="E15" i="3"/>
  <c r="G15" i="3"/>
  <c r="E14" i="3"/>
  <c r="G14" i="3" s="1"/>
  <c r="E13" i="3"/>
  <c r="G13" i="3"/>
  <c r="G17" i="3"/>
  <c r="F17" i="3" s="1"/>
  <c r="F16" i="3"/>
  <c r="G12" i="3"/>
  <c r="G10" i="3"/>
  <c r="H10" i="3" s="1"/>
  <c r="I10" i="3" s="1"/>
  <c r="G9" i="3"/>
  <c r="C4" i="3"/>
  <c r="F9" i="2"/>
  <c r="E16" i="3" l="1"/>
  <c r="G16" i="3"/>
  <c r="H12" i="3"/>
  <c r="I12" i="3" s="1"/>
  <c r="H9" i="3"/>
  <c r="I9" i="3" s="1"/>
  <c r="H10" i="1"/>
  <c r="B4" i="2"/>
  <c r="A4" i="2"/>
  <c r="C4" i="1"/>
  <c r="C4" i="2"/>
  <c r="G13" i="1" l="1"/>
  <c r="H11" i="1"/>
  <c r="I11" i="1" s="1"/>
  <c r="G11" i="1"/>
  <c r="G12" i="1"/>
  <c r="G14" i="1"/>
  <c r="G15" i="1"/>
  <c r="G10" i="1"/>
  <c r="G9" i="1"/>
  <c r="H9" i="1" s="1"/>
  <c r="H12" i="1" l="1"/>
  <c r="I12" i="1" s="1"/>
  <c r="G17" i="1"/>
  <c r="F17" i="1" s="1"/>
  <c r="G16" i="1" l="1"/>
  <c r="E16" i="1" l="1"/>
  <c r="F16" i="1"/>
  <c r="I10" i="1" l="1"/>
  <c r="I9" i="1"/>
</calcChain>
</file>

<file path=xl/sharedStrings.xml><?xml version="1.0" encoding="utf-8"?>
<sst xmlns="http://schemas.openxmlformats.org/spreadsheetml/2006/main" count="88" uniqueCount="42">
  <si>
    <t>PRIORITATE</t>
  </si>
  <si>
    <t>MĂSURA</t>
  </si>
  <si>
    <t>INTENSITATEA SPRIJINULUI</t>
  </si>
  <si>
    <t>CONTRIBUȚIA PUBLICĂ NERAMBURSABILĂ/PRIORITATE (FEADR + BUGET NAȚIONAL) EURO</t>
  </si>
  <si>
    <t xml:space="preserve">TOTAL
ALOCARE FEADR </t>
  </si>
  <si>
    <t>19.4</t>
  </si>
  <si>
    <t>19.2</t>
  </si>
  <si>
    <t>Submăsura</t>
  </si>
  <si>
    <t>VALOARE TOTALĂ SDL (19.2 + 19.4) (EURO)</t>
  </si>
  <si>
    <r>
      <t>Suprafață TERITORIU GAL (km</t>
    </r>
    <r>
      <rPr>
        <b/>
        <sz val="11"/>
        <color rgb="FF3F3F76"/>
        <rFont val="Calibri"/>
        <family val="2"/>
        <charset val="238"/>
      </rPr>
      <t>²</t>
    </r>
    <r>
      <rPr>
        <b/>
        <sz val="11"/>
        <color rgb="FF3F3F76"/>
        <rFont val="Trebuchet MS"/>
        <family val="2"/>
        <charset val="238"/>
      </rPr>
      <t>)</t>
    </r>
  </si>
  <si>
    <t>Populație TERITORIU GAL (nr. locuitori)</t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</si>
  <si>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</si>
  <si>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valoare totală SDL</t>
    </r>
  </si>
  <si>
    <r>
      <t>Cheltuieli de funcționare și animare</t>
    </r>
    <r>
      <rPr>
        <b/>
        <sz val="11"/>
        <color rgb="FF3F3F76"/>
        <rFont val="Calibri"/>
        <family val="2"/>
        <charset val="238"/>
      </rPr>
      <t>³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</si>
  <si>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Valoarea alocată nu trebuie să depășească 20% (25% pentru Delta Dunării) din costurile publice totale efectuate pentru această strategie.</t>
    </r>
  </si>
  <si>
    <t xml:space="preserve">Alocarea publică TRANZIȚIE - FEADR </t>
  </si>
  <si>
    <t>ANEXA 4T - Planul de finanțare TRANZIȚIE - FEADR</t>
  </si>
  <si>
    <t>TOTAL GENERAL - FEADR</t>
  </si>
  <si>
    <r>
      <t xml:space="preserve">[1] </t>
    </r>
    <r>
      <rPr>
        <b/>
        <sz val="11"/>
        <color theme="3"/>
        <rFont val="Trebuchet MS"/>
        <family val="2"/>
        <charset val="238"/>
      </rPr>
      <t>Valoarea publică alocată pe măsuri și cheltuieli de funcționare și animare, aferente planului financiar în vigoare</t>
    </r>
  </si>
  <si>
    <t>TOTAL 19.2</t>
  </si>
  <si>
    <t>ANEXA 4 E - Planul de finanțare EURI</t>
  </si>
  <si>
    <t>ALOCARE  EURI (euro)</t>
  </si>
  <si>
    <t>TOTAL GENERAL - EURI</t>
  </si>
  <si>
    <t xml:space="preserve">    Valoarea alocată sM 19.4 și procentul aferent acesteia se calculează prin raportare la valoarea totală a sM 19.2 FEADR + EURI  </t>
  </si>
  <si>
    <t>GAL MICROREGIUNEA LUNCA ARGEȘULUI MOZĂCENI</t>
  </si>
  <si>
    <t>P1. Incurajarea transferului de cunostinte si a inovarii in agricultura, in silvicultura si in zonele rurale</t>
  </si>
  <si>
    <t>M1/1C Formare profesionala, dobandire de competente si informare</t>
  </si>
  <si>
    <t>P2. Cresterea viabilitatii exploatatiilor si a competitivitatii tuturor tipurilor de agricultura in toate regiunile si promovarea tehnologiilor agricole inovatoare si a gestionarii durabile a padurilor</t>
  </si>
  <si>
    <t>M2/2B Instalarea tinerilor ca sefi de exploatatii agricole</t>
  </si>
  <si>
    <t>P3. Promovarea organizarii lantului alimentar, inclusiv procesarea si comercializarea produselor agricole, a bunastarii animalelor si a gestionarii riscurilor in agricultura</t>
  </si>
  <si>
    <t>M3/3A Procesare si exploatatii agricole</t>
  </si>
  <si>
    <t>P6: Promovarea incluziunii sociale, a reducerii saraciei si a dezvoltarii economice in zonele rurale</t>
  </si>
  <si>
    <t>M4/6A Dezvoltarea sectorului non-agricol din zona GAL</t>
  </si>
  <si>
    <t>M5/6B Dezvoltarea localitatilor rurale</t>
  </si>
  <si>
    <t>M6/6B Investitii in infrastructura sociala</t>
  </si>
  <si>
    <t>M7/6B Promovarea formelor asociative pe plan cultural</t>
  </si>
  <si>
    <t>50,00%
70,00%</t>
  </si>
  <si>
    <t>100,00%
90,00%</t>
  </si>
  <si>
    <t>CONTRIBUȚIA PUBLICĂ NERAMBURSABILĂ/ MĂSURĂ (FEADR + BUGET NAȚIONAL)
EURO</t>
  </si>
  <si>
    <r>
      <t>Alocarea publică ACTUALĂ</t>
    </r>
    <r>
      <rPr>
        <b/>
        <sz val="11"/>
        <color rgb="FF3F3F76"/>
        <rFont val="Calibri"/>
        <family val="2"/>
        <charset val="238"/>
      </rPr>
      <t>¹</t>
    </r>
  </si>
  <si>
    <t>CONTRIBUȚIA PUBLICĂ NERAMBURSABILĂ/ MĂSURĂ - EURI
(euro)</t>
  </si>
  <si>
    <t>CONTRIBUȚIA PUBLICĂ NERAMBURSABILĂ/ PRIORITATE - EURI
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</si>
</sst>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vertAlign val="superscript"/>
      <sz val="9"/>
      <color theme="3"/>
      <name val="Trebuchet MS"/>
      <family val="2"/>
      <charset val="238"/>
    </font>
    <font>
      <b/>
      <sz val="11"/>
      <color rgb="FF3F3F76"/>
      <name val="Calibri"/>
      <family val="2"/>
      <charset val="238"/>
    </font>
    <font>
      <b/>
      <sz val="11"/>
      <color theme="3"/>
      <name val="Trebuchet MS"/>
      <family val="2"/>
    </font>
    <font>
      <b/>
      <u/>
      <sz val="13"/>
      <color theme="1"/>
      <name val="Trebuchet MS"/>
      <family val="2"/>
    </font>
    <font>
      <b/>
      <sz val="11"/>
      <color rgb="FF002060"/>
      <name val="Trebuchet MS"/>
      <family val="2"/>
      <charset val="238"/>
    </font>
    <font>
      <b/>
      <sz val="11"/>
      <color rgb="FFFF000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7" tint="-0.249977111117893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2" xfId="1" applyFont="1" applyFill="1" applyBorder="1" applyAlignment="1"/>
    <xf numFmtId="0" fontId="9" fillId="0" borderId="0" xfId="0" applyFont="1" applyAlignment="1">
      <alignment vertical="center"/>
    </xf>
    <xf numFmtId="0" fontId="7" fillId="2" borderId="10" xfId="1" applyFont="1" applyBorder="1" applyAlignment="1">
      <alignment horizontal="center" vertical="center" wrapText="1"/>
    </xf>
    <xf numFmtId="0" fontId="7" fillId="2" borderId="1" xfId="1" applyFont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0" fontId="7" fillId="0" borderId="9" xfId="1" applyFont="1" applyFill="1" applyBorder="1" applyAlignment="1"/>
    <xf numFmtId="0" fontId="7" fillId="2" borderId="11" xfId="1" applyFont="1" applyBorder="1" applyAlignment="1">
      <alignment horizontal="center" vertical="center" wrapText="1"/>
    </xf>
    <xf numFmtId="49" fontId="7" fillId="2" borderId="13" xfId="1" applyNumberFormat="1" applyFont="1" applyBorder="1" applyAlignment="1">
      <alignment horizontal="center" vertical="center" wrapText="1"/>
    </xf>
    <xf numFmtId="0" fontId="7" fillId="2" borderId="23" xfId="1" applyFont="1" applyBorder="1" applyAlignment="1">
      <alignment horizontal="center" vertical="center" wrapText="1"/>
    </xf>
    <xf numFmtId="0" fontId="7" fillId="2" borderId="24" xfId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7" fillId="2" borderId="36" xfId="1" applyNumberFormat="1" applyFont="1" applyBorder="1" applyAlignment="1">
      <alignment horizontal="center" vertical="center" wrapText="1"/>
    </xf>
    <xf numFmtId="0" fontId="7" fillId="2" borderId="20" xfId="1" applyFont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left" vertical="center" wrapText="1"/>
    </xf>
    <xf numFmtId="0" fontId="13" fillId="3" borderId="1" xfId="1" applyFont="1" applyFill="1" applyAlignment="1">
      <alignment horizontal="left" vertical="center" wrapText="1"/>
    </xf>
    <xf numFmtId="10" fontId="13" fillId="3" borderId="1" xfId="1" applyNumberFormat="1" applyFont="1" applyFill="1" applyAlignment="1">
      <alignment horizontal="center" vertical="center" wrapText="1"/>
    </xf>
    <xf numFmtId="4" fontId="7" fillId="3" borderId="1" xfId="1" applyNumberFormat="1" applyFont="1" applyFill="1" applyAlignment="1">
      <alignment horizontal="center" vertical="center" wrapText="1"/>
    </xf>
    <xf numFmtId="4" fontId="7" fillId="3" borderId="15" xfId="1" applyNumberFormat="1" applyFont="1" applyFill="1" applyBorder="1" applyAlignment="1">
      <alignment horizontal="center" vertical="center" wrapText="1"/>
    </xf>
    <xf numFmtId="4" fontId="7" fillId="3" borderId="10" xfId="1" applyNumberFormat="1" applyFont="1" applyFill="1" applyBorder="1" applyAlignment="1">
      <alignment horizontal="center" vertical="center" wrapText="1"/>
    </xf>
    <xf numFmtId="4" fontId="7" fillId="4" borderId="13" xfId="1" applyNumberFormat="1" applyFont="1" applyFill="1" applyBorder="1" applyAlignment="1">
      <alignment horizontal="center" vertical="center" wrapText="1"/>
    </xf>
    <xf numFmtId="4" fontId="7" fillId="4" borderId="30" xfId="1" applyNumberFormat="1" applyFont="1" applyFill="1" applyBorder="1" applyAlignment="1">
      <alignment vertical="center" wrapText="1"/>
    </xf>
    <xf numFmtId="10" fontId="7" fillId="4" borderId="33" xfId="1" applyNumberFormat="1" applyFont="1" applyFill="1" applyBorder="1" applyAlignment="1">
      <alignment horizontal="center" vertical="center" wrapText="1"/>
    </xf>
    <xf numFmtId="10" fontId="7" fillId="3" borderId="34" xfId="1" applyNumberFormat="1" applyFont="1" applyFill="1" applyBorder="1" applyAlignment="1">
      <alignment horizontal="center" vertical="center" wrapText="1"/>
    </xf>
    <xf numFmtId="49" fontId="7" fillId="2" borderId="43" xfId="1" applyNumberFormat="1" applyFont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left" vertical="center" wrapText="1"/>
    </xf>
    <xf numFmtId="0" fontId="7" fillId="3" borderId="10" xfId="1" applyFont="1" applyFill="1" applyBorder="1" applyAlignment="1">
      <alignment horizontal="left" vertical="center" wrapText="1"/>
    </xf>
    <xf numFmtId="0" fontId="7" fillId="2" borderId="12" xfId="1" applyFont="1" applyBorder="1" applyAlignment="1">
      <alignment horizontal="center" vertical="center" wrapText="1"/>
    </xf>
    <xf numFmtId="4" fontId="5" fillId="0" borderId="0" xfId="0" applyNumberFormat="1" applyFont="1"/>
    <xf numFmtId="4" fontId="7" fillId="5" borderId="20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Alignment="1">
      <alignment horizontal="center" wrapText="1"/>
    </xf>
    <xf numFmtId="4" fontId="7" fillId="0" borderId="10" xfId="1" applyNumberFormat="1" applyFont="1" applyFill="1" applyBorder="1" applyAlignment="1">
      <alignment horizontal="center" wrapText="1"/>
    </xf>
    <xf numFmtId="3" fontId="7" fillId="0" borderId="3" xfId="1" applyNumberFormat="1" applyFont="1" applyFill="1" applyBorder="1" applyAlignment="1">
      <alignment horizont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10" fontId="7" fillId="3" borderId="25" xfId="1" applyNumberFormat="1" applyFont="1" applyFill="1" applyBorder="1" applyAlignment="1">
      <alignment horizontal="center" vertical="center" wrapText="1"/>
    </xf>
    <xf numFmtId="4" fontId="7" fillId="3" borderId="2" xfId="1" applyNumberFormat="1" applyFont="1" applyFill="1" applyBorder="1" applyAlignment="1">
      <alignment horizontal="center" vertical="center" wrapText="1"/>
    </xf>
    <xf numFmtId="4" fontId="7" fillId="5" borderId="20" xfId="1" applyNumberFormat="1" applyFont="1" applyFill="1" applyBorder="1" applyAlignment="1">
      <alignment wrapText="1"/>
    </xf>
    <xf numFmtId="4" fontId="7" fillId="5" borderId="20" xfId="1" applyNumberFormat="1" applyFont="1" applyFill="1" applyBorder="1" applyAlignment="1">
      <alignment horizontal="center" wrapText="1"/>
    </xf>
    <xf numFmtId="10" fontId="7" fillId="5" borderId="29" xfId="1" applyNumberFormat="1" applyFont="1" applyFill="1" applyBorder="1" applyAlignment="1">
      <alignment horizontal="center" wrapText="1"/>
    </xf>
    <xf numFmtId="10" fontId="7" fillId="3" borderId="1" xfId="1" applyNumberFormat="1" applyFont="1" applyFill="1" applyAlignment="1">
      <alignment horizontal="center" vertical="center" wrapText="1"/>
    </xf>
    <xf numFmtId="4" fontId="14" fillId="3" borderId="1" xfId="1" applyNumberFormat="1" applyFont="1" applyFill="1" applyAlignment="1">
      <alignment horizontal="center" vertical="center" wrapText="1"/>
    </xf>
    <xf numFmtId="4" fontId="14" fillId="3" borderId="10" xfId="1" applyNumberFormat="1" applyFont="1" applyFill="1" applyBorder="1" applyAlignment="1">
      <alignment horizontal="center" vertical="center" wrapText="1"/>
    </xf>
    <xf numFmtId="4" fontId="14" fillId="3" borderId="2" xfId="1" applyNumberFormat="1" applyFont="1" applyFill="1" applyBorder="1" applyAlignment="1">
      <alignment horizontal="center" vertical="center" wrapText="1"/>
    </xf>
    <xf numFmtId="10" fontId="14" fillId="3" borderId="25" xfId="1" applyNumberFormat="1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7" fillId="2" borderId="14" xfId="1" applyNumberFormat="1" applyFont="1" applyBorder="1" applyAlignment="1">
      <alignment horizontal="center" vertical="center" wrapText="1"/>
    </xf>
    <xf numFmtId="49" fontId="7" fillId="2" borderId="19" xfId="1" applyNumberFormat="1" applyFont="1" applyBorder="1" applyAlignment="1">
      <alignment horizontal="center" vertical="center" wrapText="1"/>
    </xf>
    <xf numFmtId="0" fontId="7" fillId="2" borderId="15" xfId="1" applyFont="1" applyBorder="1" applyAlignment="1">
      <alignment horizontal="center" vertical="center" wrapText="1"/>
    </xf>
    <xf numFmtId="0" fontId="7" fillId="2" borderId="20" xfId="1" applyFont="1" applyBorder="1" applyAlignment="1">
      <alignment horizontal="center" vertical="center" wrapText="1"/>
    </xf>
    <xf numFmtId="0" fontId="7" fillId="2" borderId="16" xfId="1" applyFont="1" applyBorder="1" applyAlignment="1">
      <alignment horizontal="center" vertical="center" wrapText="1"/>
    </xf>
    <xf numFmtId="0" fontId="7" fillId="2" borderId="21" xfId="1" applyFont="1" applyBorder="1" applyAlignment="1">
      <alignment horizontal="center" vertical="center" wrapText="1"/>
    </xf>
    <xf numFmtId="0" fontId="7" fillId="2" borderId="11" xfId="1" applyFont="1" applyBorder="1" applyAlignment="1">
      <alignment horizontal="center" vertical="center" wrapText="1"/>
    </xf>
    <xf numFmtId="0" fontId="7" fillId="2" borderId="17" xfId="1" applyFont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wrapText="1"/>
    </xf>
    <xf numFmtId="0" fontId="7" fillId="5" borderId="27" xfId="1" applyFont="1" applyFill="1" applyBorder="1" applyAlignment="1">
      <alignment horizontal="center" wrapText="1"/>
    </xf>
    <xf numFmtId="0" fontId="7" fillId="5" borderId="28" xfId="1" applyFont="1" applyFill="1" applyBorder="1" applyAlignment="1">
      <alignment horizontal="center" wrapText="1"/>
    </xf>
    <xf numFmtId="0" fontId="7" fillId="4" borderId="31" xfId="1" applyFont="1" applyFill="1" applyBorder="1" applyAlignment="1">
      <alignment horizontal="left" vertical="center" wrapText="1"/>
    </xf>
    <xf numFmtId="0" fontId="7" fillId="4" borderId="32" xfId="1" applyFont="1" applyFill="1" applyBorder="1" applyAlignment="1">
      <alignment horizontal="left" vertical="center" wrapText="1"/>
    </xf>
    <xf numFmtId="0" fontId="7" fillId="4" borderId="30" xfId="1" applyFont="1" applyFill="1" applyBorder="1" applyAlignment="1">
      <alignment horizontal="left" vertical="center" wrapText="1"/>
    </xf>
    <xf numFmtId="0" fontId="7" fillId="5" borderId="4" xfId="1" applyFont="1" applyFill="1" applyBorder="1" applyAlignment="1">
      <alignment horizontal="center" wrapText="1"/>
    </xf>
    <xf numFmtId="0" fontId="7" fillId="5" borderId="5" xfId="1" applyFont="1" applyFill="1" applyBorder="1" applyAlignment="1">
      <alignment horizontal="center" wrapText="1"/>
    </xf>
    <xf numFmtId="0" fontId="7" fillId="5" borderId="6" xfId="1" applyFont="1" applyFill="1" applyBorder="1" applyAlignment="1">
      <alignment horizontal="center" wrapText="1"/>
    </xf>
    <xf numFmtId="4" fontId="7" fillId="5" borderId="7" xfId="1" applyNumberFormat="1" applyFont="1" applyFill="1" applyBorder="1" applyAlignment="1">
      <alignment horizontal="center" wrapText="1"/>
    </xf>
    <xf numFmtId="4" fontId="7" fillId="5" borderId="5" xfId="1" applyNumberFormat="1" applyFont="1" applyFill="1" applyBorder="1" applyAlignment="1">
      <alignment horizontal="center" wrapText="1"/>
    </xf>
    <xf numFmtId="4" fontId="7" fillId="5" borderId="8" xfId="1" applyNumberFormat="1" applyFont="1" applyFill="1" applyBorder="1" applyAlignment="1">
      <alignment horizontal="center" wrapText="1"/>
    </xf>
    <xf numFmtId="0" fontId="7" fillId="2" borderId="18" xfId="1" applyFont="1" applyBorder="1" applyAlignment="1">
      <alignment horizontal="center" vertical="center" wrapText="1"/>
    </xf>
    <xf numFmtId="0" fontId="7" fillId="2" borderId="22" xfId="1" applyFont="1" applyBorder="1" applyAlignment="1">
      <alignment horizontal="center" vertical="center" wrapText="1"/>
    </xf>
    <xf numFmtId="49" fontId="7" fillId="2" borderId="35" xfId="1" applyNumberFormat="1" applyFont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left" vertical="center" wrapText="1"/>
    </xf>
    <xf numFmtId="0" fontId="13" fillId="3" borderId="9" xfId="1" applyFont="1" applyFill="1" applyBorder="1" applyAlignment="1">
      <alignment horizontal="left" vertical="center" wrapText="1"/>
    </xf>
    <xf numFmtId="4" fontId="14" fillId="3" borderId="38" xfId="1" applyNumberFormat="1" applyFont="1" applyFill="1" applyBorder="1" applyAlignment="1">
      <alignment horizontal="center" vertical="center" wrapText="1"/>
    </xf>
    <xf numFmtId="4" fontId="14" fillId="3" borderId="39" xfId="1" applyNumberFormat="1" applyFont="1" applyFill="1" applyBorder="1" applyAlignment="1">
      <alignment horizontal="center" vertical="center" wrapText="1"/>
    </xf>
    <xf numFmtId="4" fontId="14" fillId="3" borderId="13" xfId="1" applyNumberFormat="1" applyFont="1" applyFill="1" applyBorder="1" applyAlignment="1">
      <alignment horizontal="center" vertical="center" wrapText="1"/>
    </xf>
    <xf numFmtId="10" fontId="14" fillId="3" borderId="40" xfId="1" applyNumberFormat="1" applyFont="1" applyFill="1" applyBorder="1" applyAlignment="1">
      <alignment horizontal="center" vertical="center" wrapText="1"/>
    </xf>
    <xf numFmtId="10" fontId="14" fillId="3" borderId="41" xfId="1" applyNumberFormat="1" applyFont="1" applyFill="1" applyBorder="1" applyAlignment="1">
      <alignment horizontal="center" vertical="center" wrapText="1"/>
    </xf>
    <xf numFmtId="10" fontId="14" fillId="3" borderId="42" xfId="1" applyNumberFormat="1" applyFont="1" applyFill="1" applyBorder="1" applyAlignment="1">
      <alignment horizontal="center" vertical="center" wrapText="1"/>
    </xf>
    <xf numFmtId="4" fontId="7" fillId="3" borderId="38" xfId="1" applyNumberFormat="1" applyFont="1" applyFill="1" applyBorder="1" applyAlignment="1">
      <alignment horizontal="center" vertical="center" wrapText="1"/>
    </xf>
    <xf numFmtId="4" fontId="7" fillId="3" borderId="39" xfId="1" applyNumberFormat="1" applyFont="1" applyFill="1" applyBorder="1" applyAlignment="1">
      <alignment horizontal="center" vertical="center" wrapText="1"/>
    </xf>
    <xf numFmtId="4" fontId="7" fillId="3" borderId="13" xfId="1" applyNumberFormat="1" applyFont="1" applyFill="1" applyBorder="1" applyAlignment="1">
      <alignment horizontal="center" vertical="center" wrapText="1"/>
    </xf>
    <xf numFmtId="10" fontId="7" fillId="3" borderId="40" xfId="1" applyNumberFormat="1" applyFont="1" applyFill="1" applyBorder="1" applyAlignment="1">
      <alignment horizontal="center" vertical="center" wrapText="1"/>
    </xf>
    <xf numFmtId="10" fontId="7" fillId="3" borderId="41" xfId="1" applyNumberFormat="1" applyFont="1" applyFill="1" applyBorder="1" applyAlignment="1">
      <alignment horizontal="center" vertical="center" wrapText="1"/>
    </xf>
    <xf numFmtId="10" fontId="7" fillId="3" borderId="42" xfId="1" applyNumberFormat="1" applyFont="1" applyFill="1" applyBorder="1" applyAlignment="1">
      <alignment horizontal="center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3F3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33A8E-6141-4A3A-A631-7C9B4D6E9F48}">
  <dimension ref="A1:J27"/>
  <sheetViews>
    <sheetView tabSelected="1" topLeftCell="A8" zoomScale="110" zoomScaleNormal="110" workbookViewId="0">
      <selection activeCell="J11" sqref="J11"/>
    </sheetView>
  </sheetViews>
  <sheetFormatPr defaultRowHeight="15" x14ac:dyDescent="0.25"/>
  <cols>
    <col min="1" max="1" width="16" customWidth="1"/>
    <col min="2" max="2" width="44.85546875" customWidth="1"/>
    <col min="3" max="3" width="34.5703125" customWidth="1"/>
    <col min="4" max="4" width="15" customWidth="1"/>
    <col min="5" max="5" width="15.5703125" bestFit="1" customWidth="1"/>
    <col min="6" max="6" width="17.85546875" bestFit="1" customWidth="1"/>
    <col min="7" max="7" width="17.42578125" bestFit="1" customWidth="1"/>
    <col min="8" max="8" width="26.85546875" customWidth="1"/>
    <col min="9" max="9" width="17.5703125" customWidth="1"/>
  </cols>
  <sheetData>
    <row r="1" spans="1:10" ht="16.5" customHeight="1" x14ac:dyDescent="0.3">
      <c r="A1" s="7" t="s">
        <v>16</v>
      </c>
      <c r="B1" s="5"/>
      <c r="C1" s="5"/>
      <c r="D1" s="5"/>
      <c r="E1" s="5"/>
      <c r="F1" s="5"/>
      <c r="G1" s="5"/>
      <c r="H1" s="5"/>
      <c r="I1" s="5"/>
      <c r="J1" s="2"/>
    </row>
    <row r="2" spans="1:10" ht="16.5" x14ac:dyDescent="0.3">
      <c r="A2" s="12"/>
      <c r="B2" s="5"/>
      <c r="C2" s="5"/>
      <c r="D2" s="5"/>
      <c r="E2" s="5"/>
      <c r="F2" s="5"/>
      <c r="G2" s="5"/>
      <c r="H2" s="5"/>
      <c r="I2" s="5"/>
      <c r="J2" s="2"/>
    </row>
    <row r="3" spans="1:10" ht="49.5" x14ac:dyDescent="0.3">
      <c r="A3" s="9" t="s">
        <v>9</v>
      </c>
      <c r="B3" s="11" t="s">
        <v>10</v>
      </c>
      <c r="C3" s="10" t="s">
        <v>8</v>
      </c>
      <c r="D3" s="51" t="s">
        <v>24</v>
      </c>
      <c r="E3" s="52"/>
      <c r="F3" s="52"/>
      <c r="G3" s="52"/>
      <c r="H3" s="5"/>
      <c r="I3" s="5"/>
      <c r="J3" s="2"/>
    </row>
    <row r="4" spans="1:10" ht="16.5" x14ac:dyDescent="0.3">
      <c r="A4" s="37">
        <v>800.43</v>
      </c>
      <c r="B4" s="38">
        <v>33671</v>
      </c>
      <c r="C4" s="36">
        <f>E18</f>
        <v>2634553.4300000002</v>
      </c>
      <c r="E4" s="2"/>
      <c r="F4" s="2"/>
      <c r="G4" s="2"/>
      <c r="H4" s="5"/>
      <c r="I4" s="5"/>
      <c r="J4" s="2"/>
    </row>
    <row r="5" spans="1:10" ht="17.25" thickBot="1" x14ac:dyDescent="0.35">
      <c r="A5" s="5"/>
      <c r="B5" s="5"/>
      <c r="C5" s="5"/>
      <c r="D5" s="5"/>
      <c r="E5" s="5"/>
      <c r="F5" s="5"/>
      <c r="G5" s="5"/>
      <c r="H5" s="5"/>
      <c r="I5" s="5"/>
      <c r="J5" s="2"/>
    </row>
    <row r="6" spans="1:10" ht="17.25" hidden="1" thickBot="1" x14ac:dyDescent="0.35">
      <c r="A6" s="5"/>
      <c r="B6" s="5"/>
      <c r="C6" s="5"/>
      <c r="D6" s="5"/>
      <c r="E6" s="5"/>
      <c r="F6" s="5"/>
      <c r="G6" s="5"/>
      <c r="H6" s="5"/>
      <c r="I6" s="5"/>
      <c r="J6" s="2"/>
    </row>
    <row r="7" spans="1:10" ht="71.25" customHeight="1" x14ac:dyDescent="0.3">
      <c r="A7" s="53" t="s">
        <v>7</v>
      </c>
      <c r="B7" s="55" t="s">
        <v>0</v>
      </c>
      <c r="C7" s="55" t="s">
        <v>1</v>
      </c>
      <c r="D7" s="57" t="s">
        <v>2</v>
      </c>
      <c r="E7" s="59" t="s">
        <v>38</v>
      </c>
      <c r="F7" s="60"/>
      <c r="G7" s="60"/>
      <c r="H7" s="55" t="s">
        <v>3</v>
      </c>
      <c r="I7" s="73" t="s">
        <v>11</v>
      </c>
      <c r="J7" s="2"/>
    </row>
    <row r="8" spans="1:10" ht="66.75" thickBot="1" x14ac:dyDescent="0.35">
      <c r="A8" s="54"/>
      <c r="B8" s="56"/>
      <c r="C8" s="56"/>
      <c r="D8" s="58"/>
      <c r="E8" s="19" t="s">
        <v>39</v>
      </c>
      <c r="F8" s="19" t="s">
        <v>15</v>
      </c>
      <c r="G8" s="33" t="s">
        <v>4</v>
      </c>
      <c r="H8" s="56"/>
      <c r="I8" s="74"/>
      <c r="J8" s="2"/>
    </row>
    <row r="9" spans="1:10" ht="49.5" x14ac:dyDescent="0.3">
      <c r="A9" s="53" t="s">
        <v>6</v>
      </c>
      <c r="B9" s="20" t="s">
        <v>25</v>
      </c>
      <c r="C9" s="21" t="s">
        <v>26</v>
      </c>
      <c r="D9" s="22">
        <v>1</v>
      </c>
      <c r="E9" s="23">
        <v>0</v>
      </c>
      <c r="F9" s="24">
        <v>0</v>
      </c>
      <c r="G9" s="24">
        <f>E9+F9</f>
        <v>0</v>
      </c>
      <c r="H9" s="24">
        <f>G9</f>
        <v>0</v>
      </c>
      <c r="I9" s="29">
        <f>H9/$E$18</f>
        <v>0</v>
      </c>
      <c r="J9" s="2"/>
    </row>
    <row r="10" spans="1:10" ht="99" x14ac:dyDescent="0.3">
      <c r="A10" s="75"/>
      <c r="B10" s="20" t="s">
        <v>27</v>
      </c>
      <c r="C10" s="21" t="s">
        <v>28</v>
      </c>
      <c r="D10" s="22">
        <v>1</v>
      </c>
      <c r="E10" s="23">
        <v>330000</v>
      </c>
      <c r="F10" s="25">
        <v>0</v>
      </c>
      <c r="G10" s="25">
        <f>E10+F10</f>
        <v>330000</v>
      </c>
      <c r="H10" s="25">
        <f>G10</f>
        <v>330000</v>
      </c>
      <c r="I10" s="41">
        <f>H10/$E$18</f>
        <v>0.1252584199820157</v>
      </c>
      <c r="J10" s="2"/>
    </row>
    <row r="11" spans="1:10" ht="82.9" customHeight="1" x14ac:dyDescent="0.3">
      <c r="A11" s="75"/>
      <c r="B11" s="20" t="s">
        <v>29</v>
      </c>
      <c r="C11" s="20" t="s">
        <v>30</v>
      </c>
      <c r="D11" s="22" t="s">
        <v>36</v>
      </c>
      <c r="E11" s="49">
        <f>591139.28+217036.61</f>
        <v>808175.89</v>
      </c>
      <c r="F11" s="25">
        <v>0</v>
      </c>
      <c r="G11" s="48">
        <f t="shared" ref="G11:G15" si="0">E11+F11</f>
        <v>808175.89</v>
      </c>
      <c r="H11" s="48">
        <f>G11</f>
        <v>808175.89</v>
      </c>
      <c r="I11" s="50">
        <f>H11/$E$18</f>
        <v>0.30676010620896765</v>
      </c>
      <c r="J11" s="2"/>
    </row>
    <row r="12" spans="1:10" ht="33" x14ac:dyDescent="0.3">
      <c r="A12" s="75"/>
      <c r="B12" s="76" t="s">
        <v>31</v>
      </c>
      <c r="C12" s="21" t="s">
        <v>32</v>
      </c>
      <c r="D12" s="22">
        <v>0.9</v>
      </c>
      <c r="E12" s="23">
        <v>99833.67</v>
      </c>
      <c r="F12" s="25">
        <v>0</v>
      </c>
      <c r="G12" s="25">
        <f t="shared" si="0"/>
        <v>99833.67</v>
      </c>
      <c r="H12" s="78">
        <f>G12+G13+G14+G15</f>
        <v>948914.26</v>
      </c>
      <c r="I12" s="81">
        <f t="shared" ref="I12" si="1">H12/$E$18</f>
        <v>0.36018030577576859</v>
      </c>
      <c r="J12" s="2"/>
    </row>
    <row r="13" spans="1:10" ht="33" x14ac:dyDescent="0.3">
      <c r="A13" s="75"/>
      <c r="B13" s="77"/>
      <c r="C13" s="21" t="s">
        <v>33</v>
      </c>
      <c r="D13" s="22">
        <v>1</v>
      </c>
      <c r="E13" s="47">
        <f>684282.07-128773.39</f>
        <v>555508.67999999993</v>
      </c>
      <c r="F13" s="25">
        <v>261290.12</v>
      </c>
      <c r="G13" s="48">
        <f>E13+F13</f>
        <v>816798.79999999993</v>
      </c>
      <c r="H13" s="79"/>
      <c r="I13" s="82"/>
      <c r="J13" s="2"/>
    </row>
    <row r="14" spans="1:10" ht="33" x14ac:dyDescent="0.3">
      <c r="A14" s="75"/>
      <c r="B14" s="77"/>
      <c r="C14" s="21" t="s">
        <v>34</v>
      </c>
      <c r="D14" s="22">
        <v>1</v>
      </c>
      <c r="E14" s="47">
        <f>83937.34-78937.34</f>
        <v>5000</v>
      </c>
      <c r="F14" s="25">
        <v>0</v>
      </c>
      <c r="G14" s="48">
        <f t="shared" si="0"/>
        <v>5000</v>
      </c>
      <c r="H14" s="79"/>
      <c r="I14" s="82"/>
      <c r="J14" s="2"/>
    </row>
    <row r="15" spans="1:10" ht="40.15" customHeight="1" x14ac:dyDescent="0.3">
      <c r="A15" s="75"/>
      <c r="B15" s="77"/>
      <c r="C15" s="20" t="s">
        <v>35</v>
      </c>
      <c r="D15" s="22" t="s">
        <v>37</v>
      </c>
      <c r="E15" s="49">
        <f>36607.67-9325.88</f>
        <v>27281.79</v>
      </c>
      <c r="F15" s="25">
        <v>0</v>
      </c>
      <c r="G15" s="48">
        <f t="shared" si="0"/>
        <v>27281.79</v>
      </c>
      <c r="H15" s="80"/>
      <c r="I15" s="83"/>
      <c r="J15" s="2"/>
    </row>
    <row r="16" spans="1:10" ht="17.25" thickBot="1" x14ac:dyDescent="0.35">
      <c r="A16" s="61" t="s">
        <v>19</v>
      </c>
      <c r="B16" s="62"/>
      <c r="C16" s="62"/>
      <c r="D16" s="63"/>
      <c r="E16" s="43">
        <f>SUM(E9:E15)</f>
        <v>1825800.03</v>
      </c>
      <c r="F16" s="44">
        <f>SUM(F9:F15)</f>
        <v>261290.12</v>
      </c>
      <c r="G16" s="44">
        <f>SUM(G9:G15)</f>
        <v>2087090.15</v>
      </c>
      <c r="H16" s="35"/>
      <c r="I16" s="45"/>
      <c r="J16" s="2"/>
    </row>
    <row r="17" spans="1:10" ht="30" customHeight="1" x14ac:dyDescent="0.3">
      <c r="A17" s="14" t="s">
        <v>5</v>
      </c>
      <c r="B17" s="64" t="s">
        <v>13</v>
      </c>
      <c r="C17" s="65"/>
      <c r="D17" s="66"/>
      <c r="E17" s="26">
        <v>456449.28000000003</v>
      </c>
      <c r="F17" s="26">
        <f>G17-E17</f>
        <v>91014.001999999979</v>
      </c>
      <c r="G17" s="26">
        <f>(E18+'EURI (nu se modifica)'!E9)*'FEADR modificat'!I17</f>
        <v>547463.28200000001</v>
      </c>
      <c r="H17" s="27"/>
      <c r="I17" s="28">
        <v>0.2</v>
      </c>
      <c r="J17" s="2"/>
    </row>
    <row r="18" spans="1:10" ht="17.25" thickBot="1" x14ac:dyDescent="0.35">
      <c r="A18" s="67" t="s">
        <v>17</v>
      </c>
      <c r="B18" s="68"/>
      <c r="C18" s="68"/>
      <c r="D18" s="69"/>
      <c r="E18" s="70">
        <v>2634553.4300000002</v>
      </c>
      <c r="F18" s="71"/>
      <c r="G18" s="71"/>
      <c r="H18" s="71"/>
      <c r="I18" s="72"/>
      <c r="J18" s="2"/>
    </row>
    <row r="19" spans="1:10" ht="16.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 ht="18" x14ac:dyDescent="0.3">
      <c r="A20" s="3"/>
      <c r="B20" s="4"/>
      <c r="C20" s="4"/>
      <c r="D20" s="4"/>
      <c r="E20" s="4"/>
      <c r="F20" s="4"/>
      <c r="G20" s="4"/>
      <c r="H20" s="4"/>
      <c r="I20" s="4"/>
      <c r="J20" s="5"/>
    </row>
    <row r="21" spans="1:10" s="1" customFormat="1" ht="18" x14ac:dyDescent="0.3">
      <c r="A21" s="3" t="s">
        <v>18</v>
      </c>
      <c r="B21" s="3"/>
      <c r="C21" s="4"/>
      <c r="D21" s="4"/>
      <c r="E21" s="4"/>
      <c r="F21" s="4"/>
      <c r="G21" s="4"/>
      <c r="H21" s="34"/>
      <c r="I21" s="4"/>
      <c r="J21" s="5"/>
    </row>
    <row r="22" spans="1:10" s="1" customFormat="1" ht="18" x14ac:dyDescent="0.3">
      <c r="A22" s="3" t="s">
        <v>12</v>
      </c>
      <c r="B22" s="3"/>
      <c r="C22" s="3"/>
      <c r="D22" s="4"/>
      <c r="E22" s="4"/>
      <c r="F22" s="4"/>
      <c r="G22" s="4"/>
      <c r="H22" s="34"/>
      <c r="I22" s="4"/>
      <c r="J22" s="5"/>
    </row>
    <row r="23" spans="1:10" s="1" customFormat="1" ht="18" x14ac:dyDescent="0.3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5"/>
    </row>
    <row r="24" spans="1:10" s="1" customFormat="1" ht="16.5" x14ac:dyDescent="0.3">
      <c r="A24" s="17" t="s">
        <v>23</v>
      </c>
      <c r="B24" s="4"/>
      <c r="C24" s="4"/>
      <c r="D24" s="4"/>
      <c r="E24" s="4"/>
      <c r="F24" s="4"/>
      <c r="G24" s="4"/>
      <c r="H24" s="4"/>
      <c r="I24" s="4"/>
      <c r="J24" s="5"/>
    </row>
    <row r="25" spans="1:10" s="1" customFormat="1" ht="18" x14ac:dyDescent="0.3">
      <c r="A25" s="3"/>
      <c r="B25" s="4"/>
      <c r="C25" s="4"/>
      <c r="D25" s="4"/>
      <c r="E25" s="4"/>
      <c r="F25" s="4"/>
      <c r="G25" s="4"/>
      <c r="H25" s="4"/>
      <c r="I25" s="4"/>
      <c r="J25" s="5"/>
    </row>
    <row r="26" spans="1:10" s="1" customFormat="1" ht="16.5" x14ac:dyDescent="0.3">
      <c r="A26" s="6"/>
      <c r="B26" s="4"/>
      <c r="C26" s="4"/>
      <c r="D26" s="4"/>
      <c r="E26" s="4"/>
      <c r="F26" s="4"/>
      <c r="G26" s="34">
        <f>0.05*(G16+'EURI (nu se modifica)'!F9)</f>
        <v>109492.6565</v>
      </c>
      <c r="H26" s="4"/>
      <c r="I26" s="4"/>
      <c r="J26" s="5"/>
    </row>
    <row r="27" spans="1:10" ht="16.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mergeCells count="16">
    <mergeCell ref="A16:D16"/>
    <mergeCell ref="B17:D17"/>
    <mergeCell ref="A18:D18"/>
    <mergeCell ref="E18:I18"/>
    <mergeCell ref="H7:H8"/>
    <mergeCell ref="I7:I8"/>
    <mergeCell ref="A9:A15"/>
    <mergeCell ref="B12:B15"/>
    <mergeCell ref="H12:H15"/>
    <mergeCell ref="I12:I15"/>
    <mergeCell ref="D3:G3"/>
    <mergeCell ref="A7:A8"/>
    <mergeCell ref="B7:B8"/>
    <mergeCell ref="C7:C8"/>
    <mergeCell ref="D7:D8"/>
    <mergeCell ref="E7:G7"/>
  </mergeCells>
  <pageMargins left="0.7" right="0.7" top="0.75" bottom="1.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opLeftCell="A4" zoomScale="70" zoomScaleNormal="70" workbookViewId="0">
      <selection activeCell="B25" sqref="B25"/>
    </sheetView>
  </sheetViews>
  <sheetFormatPr defaultRowHeight="15" x14ac:dyDescent="0.25"/>
  <cols>
    <col min="1" max="1" width="16" customWidth="1"/>
    <col min="2" max="2" width="44.85546875" customWidth="1"/>
    <col min="3" max="3" width="34.5703125" customWidth="1"/>
    <col min="4" max="4" width="15" customWidth="1"/>
    <col min="5" max="5" width="15.5703125" bestFit="1" customWidth="1"/>
    <col min="6" max="6" width="17.85546875" bestFit="1" customWidth="1"/>
    <col min="7" max="7" width="17.42578125" bestFit="1" customWidth="1"/>
    <col min="8" max="8" width="26.85546875" customWidth="1"/>
    <col min="9" max="9" width="17.5703125" customWidth="1"/>
  </cols>
  <sheetData>
    <row r="1" spans="1:10" ht="16.5" customHeight="1" x14ac:dyDescent="0.3">
      <c r="A1" s="7" t="s">
        <v>16</v>
      </c>
      <c r="B1" s="5"/>
      <c r="C1" s="5"/>
      <c r="D1" s="5"/>
      <c r="E1" s="5"/>
      <c r="F1" s="5"/>
      <c r="G1" s="5"/>
      <c r="H1" s="5"/>
      <c r="I1" s="5"/>
      <c r="J1" s="2"/>
    </row>
    <row r="2" spans="1:10" ht="16.5" x14ac:dyDescent="0.3">
      <c r="A2" s="12"/>
      <c r="B2" s="5"/>
      <c r="C2" s="5"/>
      <c r="D2" s="5"/>
      <c r="E2" s="5"/>
      <c r="F2" s="5"/>
      <c r="G2" s="5"/>
      <c r="H2" s="5"/>
      <c r="I2" s="5"/>
      <c r="J2" s="2"/>
    </row>
    <row r="3" spans="1:10" ht="49.5" x14ac:dyDescent="0.3">
      <c r="A3" s="9" t="s">
        <v>9</v>
      </c>
      <c r="B3" s="11" t="s">
        <v>10</v>
      </c>
      <c r="C3" s="10" t="s">
        <v>8</v>
      </c>
      <c r="D3" s="51" t="s">
        <v>24</v>
      </c>
      <c r="E3" s="52"/>
      <c r="F3" s="52"/>
      <c r="G3" s="52"/>
      <c r="H3" s="5"/>
      <c r="I3" s="5"/>
      <c r="J3" s="2"/>
    </row>
    <row r="4" spans="1:10" ht="16.5" x14ac:dyDescent="0.3">
      <c r="A4" s="37">
        <v>800.43</v>
      </c>
      <c r="B4" s="38">
        <v>33671</v>
      </c>
      <c r="C4" s="36">
        <f>E18</f>
        <v>2634553.4300000002</v>
      </c>
      <c r="E4" s="2"/>
      <c r="F4" s="2"/>
      <c r="G4" s="2"/>
      <c r="H4" s="5"/>
      <c r="I4" s="5"/>
      <c r="J4" s="2"/>
    </row>
    <row r="5" spans="1:10" ht="17.25" thickBot="1" x14ac:dyDescent="0.35">
      <c r="A5" s="5"/>
      <c r="B5" s="5"/>
      <c r="C5" s="5"/>
      <c r="D5" s="5"/>
      <c r="E5" s="5"/>
      <c r="F5" s="5"/>
      <c r="G5" s="5"/>
      <c r="H5" s="5"/>
      <c r="I5" s="5"/>
      <c r="J5" s="2"/>
    </row>
    <row r="6" spans="1:10" ht="17.25" hidden="1" thickBot="1" x14ac:dyDescent="0.35">
      <c r="A6" s="5"/>
      <c r="B6" s="5"/>
      <c r="C6" s="5"/>
      <c r="D6" s="5"/>
      <c r="E6" s="5"/>
      <c r="F6" s="5"/>
      <c r="G6" s="5"/>
      <c r="H6" s="5"/>
      <c r="I6" s="5"/>
      <c r="J6" s="2"/>
    </row>
    <row r="7" spans="1:10" ht="71.25" customHeight="1" x14ac:dyDescent="0.3">
      <c r="A7" s="53" t="s">
        <v>7</v>
      </c>
      <c r="B7" s="55" t="s">
        <v>0</v>
      </c>
      <c r="C7" s="55" t="s">
        <v>1</v>
      </c>
      <c r="D7" s="57" t="s">
        <v>2</v>
      </c>
      <c r="E7" s="59" t="s">
        <v>38</v>
      </c>
      <c r="F7" s="60"/>
      <c r="G7" s="60"/>
      <c r="H7" s="55" t="s">
        <v>3</v>
      </c>
      <c r="I7" s="73" t="s">
        <v>11</v>
      </c>
      <c r="J7" s="2"/>
    </row>
    <row r="8" spans="1:10" ht="66.75" thickBot="1" x14ac:dyDescent="0.35">
      <c r="A8" s="54"/>
      <c r="B8" s="56"/>
      <c r="C8" s="56"/>
      <c r="D8" s="58"/>
      <c r="E8" s="19" t="s">
        <v>39</v>
      </c>
      <c r="F8" s="19" t="s">
        <v>15</v>
      </c>
      <c r="G8" s="33" t="s">
        <v>4</v>
      </c>
      <c r="H8" s="56"/>
      <c r="I8" s="74"/>
      <c r="J8" s="2"/>
    </row>
    <row r="9" spans="1:10" ht="49.5" x14ac:dyDescent="0.3">
      <c r="A9" s="53" t="s">
        <v>6</v>
      </c>
      <c r="B9" s="20" t="s">
        <v>25</v>
      </c>
      <c r="C9" s="21" t="s">
        <v>26</v>
      </c>
      <c r="D9" s="22">
        <v>1</v>
      </c>
      <c r="E9" s="23">
        <v>0</v>
      </c>
      <c r="F9" s="24">
        <v>0</v>
      </c>
      <c r="G9" s="24">
        <f>E9+F9</f>
        <v>0</v>
      </c>
      <c r="H9" s="24">
        <f>G9</f>
        <v>0</v>
      </c>
      <c r="I9" s="29">
        <f>H9/$E$18</f>
        <v>0</v>
      </c>
      <c r="J9" s="2"/>
    </row>
    <row r="10" spans="1:10" ht="99" x14ac:dyDescent="0.3">
      <c r="A10" s="75"/>
      <c r="B10" s="20" t="s">
        <v>27</v>
      </c>
      <c r="C10" s="21" t="s">
        <v>28</v>
      </c>
      <c r="D10" s="22">
        <v>1</v>
      </c>
      <c r="E10" s="23">
        <v>330000</v>
      </c>
      <c r="F10" s="25">
        <v>0</v>
      </c>
      <c r="G10" s="25">
        <f>E10+F10</f>
        <v>330000</v>
      </c>
      <c r="H10" s="25">
        <f>G10</f>
        <v>330000</v>
      </c>
      <c r="I10" s="41">
        <f>H10/$E$18</f>
        <v>0.1252584199820157</v>
      </c>
      <c r="J10" s="2"/>
    </row>
    <row r="11" spans="1:10" ht="82.9" customHeight="1" x14ac:dyDescent="0.3">
      <c r="A11" s="75"/>
      <c r="B11" s="20" t="s">
        <v>29</v>
      </c>
      <c r="C11" s="20" t="s">
        <v>30</v>
      </c>
      <c r="D11" s="22" t="s">
        <v>36</v>
      </c>
      <c r="E11" s="42">
        <v>591139.28</v>
      </c>
      <c r="F11" s="25">
        <v>0</v>
      </c>
      <c r="G11" s="25">
        <f t="shared" ref="G11:G15" si="0">E11+F11</f>
        <v>591139.28</v>
      </c>
      <c r="H11" s="25">
        <f>G11</f>
        <v>591139.28</v>
      </c>
      <c r="I11" s="41">
        <f>H11/$E$18</f>
        <v>0.22437930970335265</v>
      </c>
      <c r="J11" s="2"/>
    </row>
    <row r="12" spans="1:10" ht="33" x14ac:dyDescent="0.3">
      <c r="A12" s="75"/>
      <c r="B12" s="76" t="s">
        <v>31</v>
      </c>
      <c r="C12" s="21" t="s">
        <v>32</v>
      </c>
      <c r="D12" s="22">
        <v>0.9</v>
      </c>
      <c r="E12" s="23">
        <v>99833.67</v>
      </c>
      <c r="F12" s="25">
        <v>0</v>
      </c>
      <c r="G12" s="25">
        <f t="shared" si="0"/>
        <v>99833.67</v>
      </c>
      <c r="H12" s="84">
        <f>G12+G13+G14+G15</f>
        <v>1165950.8699999999</v>
      </c>
      <c r="I12" s="87">
        <f t="shared" ref="I12" si="1">H12/$E$18</f>
        <v>0.44256110228138351</v>
      </c>
      <c r="J12" s="2"/>
    </row>
    <row r="13" spans="1:10" ht="33" x14ac:dyDescent="0.3">
      <c r="A13" s="75"/>
      <c r="B13" s="77"/>
      <c r="C13" s="21" t="s">
        <v>33</v>
      </c>
      <c r="D13" s="22">
        <v>1</v>
      </c>
      <c r="E13" s="23">
        <v>684282.07</v>
      </c>
      <c r="F13" s="25">
        <v>261290.12</v>
      </c>
      <c r="G13" s="25">
        <f>E13+F13</f>
        <v>945572.19</v>
      </c>
      <c r="H13" s="85"/>
      <c r="I13" s="88"/>
      <c r="J13" s="2"/>
    </row>
    <row r="14" spans="1:10" ht="33" x14ac:dyDescent="0.3">
      <c r="A14" s="75"/>
      <c r="B14" s="77"/>
      <c r="C14" s="21" t="s">
        <v>34</v>
      </c>
      <c r="D14" s="22">
        <v>1</v>
      </c>
      <c r="E14" s="23">
        <v>83937.34</v>
      </c>
      <c r="F14" s="25">
        <v>0</v>
      </c>
      <c r="G14" s="25">
        <f t="shared" si="0"/>
        <v>83937.34</v>
      </c>
      <c r="H14" s="85"/>
      <c r="I14" s="88"/>
      <c r="J14" s="2"/>
    </row>
    <row r="15" spans="1:10" ht="40.15" customHeight="1" x14ac:dyDescent="0.3">
      <c r="A15" s="75"/>
      <c r="B15" s="77"/>
      <c r="C15" s="20" t="s">
        <v>35</v>
      </c>
      <c r="D15" s="22" t="s">
        <v>37</v>
      </c>
      <c r="E15" s="42">
        <v>36607.67</v>
      </c>
      <c r="F15" s="25">
        <v>0</v>
      </c>
      <c r="G15" s="25">
        <f t="shared" si="0"/>
        <v>36607.67</v>
      </c>
      <c r="H15" s="86"/>
      <c r="I15" s="89"/>
      <c r="J15" s="2"/>
    </row>
    <row r="16" spans="1:10" ht="17.25" thickBot="1" x14ac:dyDescent="0.35">
      <c r="A16" s="61" t="s">
        <v>19</v>
      </c>
      <c r="B16" s="62"/>
      <c r="C16" s="62"/>
      <c r="D16" s="63"/>
      <c r="E16" s="43">
        <f>SUM(E9:E15)</f>
        <v>1825800.03</v>
      </c>
      <c r="F16" s="44">
        <f>SUM(F9:F15)</f>
        <v>261290.12</v>
      </c>
      <c r="G16" s="44">
        <f>SUM(G9:G15)</f>
        <v>2087090.1500000001</v>
      </c>
      <c r="H16" s="35"/>
      <c r="I16" s="45"/>
      <c r="J16" s="2"/>
    </row>
    <row r="17" spans="1:10" ht="30" customHeight="1" x14ac:dyDescent="0.3">
      <c r="A17" s="14" t="s">
        <v>5</v>
      </c>
      <c r="B17" s="64" t="s">
        <v>13</v>
      </c>
      <c r="C17" s="65"/>
      <c r="D17" s="66"/>
      <c r="E17" s="26">
        <v>456449.28000000003</v>
      </c>
      <c r="F17" s="26">
        <f>G17-E17</f>
        <v>91014.001999999979</v>
      </c>
      <c r="G17" s="26">
        <f>(E18+'EURI (nu se modifica)'!E9)*'FEADR anterior'!I17</f>
        <v>547463.28200000001</v>
      </c>
      <c r="H17" s="27"/>
      <c r="I17" s="28">
        <v>0.2</v>
      </c>
      <c r="J17" s="2"/>
    </row>
    <row r="18" spans="1:10" ht="17.25" thickBot="1" x14ac:dyDescent="0.35">
      <c r="A18" s="67" t="s">
        <v>17</v>
      </c>
      <c r="B18" s="68"/>
      <c r="C18" s="68"/>
      <c r="D18" s="69"/>
      <c r="E18" s="70">
        <v>2634553.4300000002</v>
      </c>
      <c r="F18" s="71"/>
      <c r="G18" s="71"/>
      <c r="H18" s="71"/>
      <c r="I18" s="72"/>
      <c r="J18" s="2"/>
    </row>
    <row r="19" spans="1:10" ht="16.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 ht="18" x14ac:dyDescent="0.3">
      <c r="A20" s="3"/>
      <c r="B20" s="4"/>
      <c r="C20" s="4"/>
      <c r="D20" s="4"/>
      <c r="E20" s="4"/>
      <c r="F20" s="4"/>
      <c r="G20" s="4"/>
      <c r="H20" s="4"/>
      <c r="I20" s="4"/>
      <c r="J20" s="5"/>
    </row>
    <row r="21" spans="1:10" s="1" customFormat="1" ht="18" x14ac:dyDescent="0.3">
      <c r="A21" s="3" t="s">
        <v>18</v>
      </c>
      <c r="B21" s="3"/>
      <c r="C21" s="4"/>
      <c r="D21" s="4"/>
      <c r="E21" s="4"/>
      <c r="F21" s="4"/>
      <c r="G21" s="4"/>
      <c r="H21" s="34"/>
      <c r="I21" s="4"/>
      <c r="J21" s="5"/>
    </row>
    <row r="22" spans="1:10" s="1" customFormat="1" ht="18" x14ac:dyDescent="0.3">
      <c r="A22" s="3" t="s">
        <v>12</v>
      </c>
      <c r="B22" s="3"/>
      <c r="C22" s="3"/>
      <c r="D22" s="4"/>
      <c r="E22" s="4"/>
      <c r="F22" s="4"/>
      <c r="G22" s="4"/>
      <c r="H22" s="34"/>
      <c r="I22" s="4"/>
      <c r="J22" s="5"/>
    </row>
    <row r="23" spans="1:10" s="1" customFormat="1" ht="18" x14ac:dyDescent="0.3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5"/>
    </row>
    <row r="24" spans="1:10" s="1" customFormat="1" ht="16.5" x14ac:dyDescent="0.3">
      <c r="A24" s="17" t="s">
        <v>23</v>
      </c>
      <c r="B24" s="4"/>
      <c r="C24" s="4"/>
      <c r="D24" s="4"/>
      <c r="E24" s="4"/>
      <c r="F24" s="4"/>
      <c r="G24" s="4"/>
      <c r="H24" s="4"/>
      <c r="I24" s="4"/>
      <c r="J24" s="5"/>
    </row>
    <row r="25" spans="1:10" s="1" customFormat="1" ht="18" x14ac:dyDescent="0.3">
      <c r="A25" s="3"/>
      <c r="B25" s="4"/>
      <c r="C25" s="4"/>
      <c r="D25" s="4"/>
      <c r="E25" s="4"/>
      <c r="F25" s="4"/>
      <c r="G25" s="4"/>
      <c r="H25" s="4"/>
      <c r="I25" s="4"/>
      <c r="J25" s="5"/>
    </row>
    <row r="26" spans="1:10" s="1" customFormat="1" ht="16.5" x14ac:dyDescent="0.3">
      <c r="A26" s="6"/>
      <c r="B26" s="4"/>
      <c r="C26" s="4"/>
      <c r="D26" s="4"/>
      <c r="E26" s="4"/>
      <c r="F26" s="4"/>
      <c r="G26" s="34"/>
      <c r="H26" s="4"/>
      <c r="I26" s="4"/>
      <c r="J26" s="5"/>
    </row>
    <row r="27" spans="1:10" ht="16.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mergeCells count="16">
    <mergeCell ref="D3:G3"/>
    <mergeCell ref="A18:D18"/>
    <mergeCell ref="E18:I18"/>
    <mergeCell ref="A9:A15"/>
    <mergeCell ref="A16:D16"/>
    <mergeCell ref="H7:H8"/>
    <mergeCell ref="A7:A8"/>
    <mergeCell ref="B7:B8"/>
    <mergeCell ref="C7:C8"/>
    <mergeCell ref="D7:D8"/>
    <mergeCell ref="E7:G7"/>
    <mergeCell ref="H12:H15"/>
    <mergeCell ref="I12:I15"/>
    <mergeCell ref="B12:B15"/>
    <mergeCell ref="I7:I8"/>
    <mergeCell ref="B17:D17"/>
  </mergeCells>
  <pageMargins left="0.7" right="0.7" top="0.75" bottom="1.5" header="0.3" footer="0.3"/>
  <pageSetup paperSize="9" scale="75" orientation="landscape" r:id="rId1"/>
  <ignoredErrors>
    <ignoredError sqref="A9 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613A-84E2-474D-AC61-7D1112B23419}">
  <dimension ref="A1:H22"/>
  <sheetViews>
    <sheetView zoomScale="70" zoomScaleNormal="70" workbookViewId="0">
      <selection activeCell="C24" sqref="C24"/>
    </sheetView>
  </sheetViews>
  <sheetFormatPr defaultRowHeight="15" x14ac:dyDescent="0.25"/>
  <cols>
    <col min="1" max="1" width="18.5703125" customWidth="1"/>
    <col min="2" max="2" width="35.42578125" customWidth="1"/>
    <col min="3" max="3" width="29.5703125" customWidth="1"/>
    <col min="4" max="4" width="16.140625" customWidth="1"/>
    <col min="5" max="5" width="23.85546875" customWidth="1"/>
    <col min="6" max="6" width="22.7109375" customWidth="1"/>
  </cols>
  <sheetData>
    <row r="1" spans="1:6" ht="16.5" x14ac:dyDescent="0.3">
      <c r="A1" s="7" t="s">
        <v>20</v>
      </c>
      <c r="B1" s="5"/>
      <c r="C1" s="5"/>
      <c r="D1" s="5"/>
      <c r="E1" s="5"/>
      <c r="F1" s="5"/>
    </row>
    <row r="2" spans="1:6" ht="16.5" x14ac:dyDescent="0.3">
      <c r="A2" s="12"/>
      <c r="B2" s="5"/>
      <c r="C2" s="5"/>
      <c r="D2" s="5"/>
      <c r="E2" s="5"/>
      <c r="F2" s="5"/>
    </row>
    <row r="3" spans="1:6" ht="49.5" x14ac:dyDescent="0.3">
      <c r="A3" s="9" t="s">
        <v>9</v>
      </c>
      <c r="B3" s="11" t="s">
        <v>10</v>
      </c>
      <c r="C3" s="10" t="s">
        <v>21</v>
      </c>
      <c r="E3" s="2"/>
      <c r="F3" s="5"/>
    </row>
    <row r="4" spans="1:6" ht="16.5" x14ac:dyDescent="0.3">
      <c r="A4" s="37">
        <f>'FEADR anterior'!A4</f>
        <v>800.43</v>
      </c>
      <c r="B4" s="39">
        <f>'FEADR anterior'!B4</f>
        <v>33671</v>
      </c>
      <c r="C4" s="36">
        <f>E9</f>
        <v>102762.98</v>
      </c>
      <c r="E4" s="2"/>
      <c r="F4" s="5"/>
    </row>
    <row r="5" spans="1:6" ht="16.5" x14ac:dyDescent="0.3">
      <c r="A5" s="5"/>
      <c r="B5" s="5"/>
      <c r="C5" s="5"/>
      <c r="D5" s="5"/>
      <c r="E5" s="5"/>
      <c r="F5" s="5"/>
    </row>
    <row r="6" spans="1:6" ht="17.25" thickBot="1" x14ac:dyDescent="0.35">
      <c r="A6" s="5"/>
      <c r="B6" s="5"/>
      <c r="C6" s="5"/>
      <c r="D6" s="5"/>
      <c r="E6" s="5"/>
      <c r="F6" s="5"/>
    </row>
    <row r="7" spans="1:6" ht="82.5" x14ac:dyDescent="0.25">
      <c r="A7" s="18" t="s">
        <v>7</v>
      </c>
      <c r="B7" s="15" t="s">
        <v>0</v>
      </c>
      <c r="C7" s="15" t="s">
        <v>1</v>
      </c>
      <c r="D7" s="15" t="s">
        <v>2</v>
      </c>
      <c r="E7" s="13" t="s">
        <v>40</v>
      </c>
      <c r="F7" s="16" t="s">
        <v>41</v>
      </c>
    </row>
    <row r="8" spans="1:6" ht="66" x14ac:dyDescent="0.25">
      <c r="A8" s="30" t="s">
        <v>6</v>
      </c>
      <c r="B8" s="31" t="s">
        <v>31</v>
      </c>
      <c r="C8" s="32" t="s">
        <v>32</v>
      </c>
      <c r="D8" s="46">
        <v>0.9</v>
      </c>
      <c r="E8" s="25">
        <v>102762.98</v>
      </c>
      <c r="F8" s="25">
        <v>102762.98</v>
      </c>
    </row>
    <row r="9" spans="1:6" ht="17.25" thickBot="1" x14ac:dyDescent="0.35">
      <c r="A9" s="61" t="s">
        <v>22</v>
      </c>
      <c r="B9" s="62"/>
      <c r="C9" s="62"/>
      <c r="D9" s="63"/>
      <c r="E9" s="44">
        <v>102762.98</v>
      </c>
      <c r="F9" s="44">
        <f>F8</f>
        <v>102762.98</v>
      </c>
    </row>
    <row r="10" spans="1:6" ht="16.5" x14ac:dyDescent="0.3">
      <c r="A10" s="2"/>
      <c r="B10" s="2"/>
      <c r="C10" s="2"/>
      <c r="D10" s="2"/>
      <c r="E10" s="2"/>
      <c r="F10" s="2"/>
    </row>
    <row r="11" spans="1:6" ht="18" x14ac:dyDescent="0.3">
      <c r="A11" s="3"/>
      <c r="B11" s="4"/>
      <c r="C11" s="4"/>
      <c r="D11" s="4"/>
      <c r="E11" s="4"/>
      <c r="F11" s="4"/>
    </row>
    <row r="12" spans="1:6" ht="18" x14ac:dyDescent="0.3">
      <c r="A12" s="3"/>
      <c r="B12" s="3"/>
      <c r="C12" s="4"/>
      <c r="D12" s="4"/>
      <c r="E12" s="4"/>
      <c r="F12" s="4"/>
    </row>
    <row r="13" spans="1:6" ht="18.75" thickBot="1" x14ac:dyDescent="0.35">
      <c r="A13" s="3"/>
      <c r="B13" s="3"/>
      <c r="C13" s="3"/>
      <c r="D13" s="4"/>
      <c r="E13" s="4"/>
      <c r="F13" s="4"/>
    </row>
    <row r="14" spans="1:6" ht="18" x14ac:dyDescent="0.3">
      <c r="A14" s="3"/>
      <c r="B14" s="4"/>
      <c r="C14" s="4"/>
      <c r="D14" s="4"/>
      <c r="E14" s="4"/>
      <c r="F14" s="4"/>
    </row>
    <row r="15" spans="1:6" ht="17.25" x14ac:dyDescent="0.3">
      <c r="A15" s="8"/>
      <c r="B15" s="4"/>
      <c r="C15" s="4"/>
      <c r="D15" s="4"/>
      <c r="E15" s="4"/>
      <c r="F15" s="4"/>
    </row>
    <row r="22" spans="8:8" x14ac:dyDescent="0.25">
      <c r="H22" s="40"/>
    </row>
  </sheetData>
  <mergeCells count="1">
    <mergeCell ref="A9:D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FEADR modificat</vt:lpstr>
      <vt:lpstr>FEADR anterior</vt:lpstr>
      <vt:lpstr>EURI (nu se modifica)</vt:lpstr>
      <vt:lpstr>'FEADR anterior'!Print_Area</vt:lpstr>
      <vt:lpstr>'FEADR modificat'!Print_Area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Diana D</cp:lastModifiedBy>
  <cp:lastPrinted>2016-08-10T07:22:23Z</cp:lastPrinted>
  <dcterms:created xsi:type="dcterms:W3CDTF">2016-01-12T11:18:24Z</dcterms:created>
  <dcterms:modified xsi:type="dcterms:W3CDTF">2023-10-04T15:49:44Z</dcterms:modified>
</cp:coreProperties>
</file>